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บประมาณ\2568\ITA 68\ITA68\012 ปี68\ส่งรัญน์ (แก้ไขวันที่เป็น 3 ม.ค.68\"/>
    </mc:Choice>
  </mc:AlternateContent>
  <xr:revisionPtr revIDLastSave="0" documentId="13_ncr:1_{21F81AC9-4396-452A-8915-14A92F315C7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ผลการใช้จ่ายฯ" sheetId="2" r:id="rId1"/>
  </sheets>
  <definedNames>
    <definedName name="_xlnm.Print_Area" localSheetId="0">ผลการใช้จ่ายฯ!$A$3:$AA$108</definedName>
  </definedNames>
  <calcPr calcId="181029"/>
</workbook>
</file>

<file path=xl/calcChain.xml><?xml version="1.0" encoding="utf-8"?>
<calcChain xmlns="http://schemas.openxmlformats.org/spreadsheetml/2006/main">
  <c r="E34" i="2" l="1"/>
  <c r="E12" i="2"/>
  <c r="E13" i="2"/>
  <c r="E11" i="2"/>
  <c r="E14" i="2"/>
  <c r="E10" i="2"/>
  <c r="E9" i="2"/>
  <c r="E20" i="2"/>
  <c r="E17" i="2"/>
  <c r="E16" i="2"/>
  <c r="D18" i="2"/>
  <c r="D42" i="2"/>
  <c r="E18" i="2" l="1"/>
  <c r="E21" i="2" s="1"/>
  <c r="D21" i="2" l="1"/>
  <c r="D6" i="2" s="1"/>
  <c r="E42" i="2"/>
  <c r="E28" i="2" l="1"/>
  <c r="F28" i="2" s="1"/>
  <c r="F42" i="2" s="1"/>
  <c r="F21" i="2"/>
  <c r="E6" i="2"/>
  <c r="F6" i="2" s="1"/>
</calcChain>
</file>

<file path=xl/sharedStrings.xml><?xml version="1.0" encoding="utf-8"?>
<sst xmlns="http://schemas.openxmlformats.org/spreadsheetml/2006/main" count="58" uniqueCount="39">
  <si>
    <t>ที่</t>
  </si>
  <si>
    <t>รวม</t>
  </si>
  <si>
    <t>งบประมาณที่ได้รับ</t>
  </si>
  <si>
    <t>ผลการเบิกจ่าย</t>
  </si>
  <si>
    <t>ปัญหา/อุปสรรค
แนวทางการแก้ไข</t>
  </si>
  <si>
    <t>ค่า OT</t>
  </si>
  <si>
    <t>ค่าเบี้ยเลี้ยง ที่พัก พาหนะ</t>
  </si>
  <si>
    <t>ค่าซ่อมแซมยานพาหนะ</t>
  </si>
  <si>
    <t>วัสดุสำนักงาน</t>
  </si>
  <si>
    <t>น้ำมันรถยนต์</t>
  </si>
  <si>
    <t>น้ำมันจักรยานยนต์</t>
  </si>
  <si>
    <t>วัสดุจราจร</t>
  </si>
  <si>
    <t>วัสดุอาหาร (ผู้ต้องหา)</t>
  </si>
  <si>
    <t>รวมตอบแทนใช้สอย และวัสดุ</t>
  </si>
  <si>
    <t>ค่าสาธารณูปโภค</t>
  </si>
  <si>
    <t>อื่น ๆ</t>
  </si>
  <si>
    <t>ยุติธรรมและบริการประชาชน</t>
  </si>
  <si>
    <t>อื่นๆ (ค่าตอบแทน 4 ค่า งานสอบสวน)</t>
  </si>
  <si>
    <t>การบังคับใช้กฎหมาย</t>
  </si>
  <si>
    <t xml:space="preserve">ค่าจ้างเหมาบริการ </t>
  </si>
  <si>
    <t>ไม่มี</t>
  </si>
  <si>
    <t>วัสดุจราจรและวัสดุอื่นๆ</t>
  </si>
  <si>
    <t>ตรวจแล้วถูกต้อง</t>
  </si>
  <si>
    <t>พ.ต.อ.</t>
  </si>
  <si>
    <t>(จิรวัฒน์  ดูดิง)</t>
  </si>
  <si>
    <t>รายงานผลการใช้จ่ายงบประมาณ สถานีตำรวจภูธรเบตง</t>
  </si>
  <si>
    <t>คิดเป็นร้อยละ</t>
  </si>
  <si>
    <t xml:space="preserve"> ผกก.สภ.เบตง</t>
  </si>
  <si>
    <t>ชื่อโครงการ / กิจกรรม</t>
  </si>
  <si>
    <t>ผลการดำเนินงาน</t>
  </si>
  <si>
    <r>
      <rPr>
        <b/>
        <sz val="16"/>
        <color theme="1"/>
        <rFont val="Angsana New"/>
        <family val="1"/>
      </rPr>
      <t>โครงการ</t>
    </r>
    <r>
      <rPr>
        <sz val="16"/>
        <color theme="1"/>
        <rFont val="Angsana New"/>
        <family val="1"/>
      </rPr>
      <t xml:space="preserve"> </t>
    </r>
    <r>
      <rPr>
        <sz val="14"/>
        <color theme="1"/>
        <rFont val="Angsana New"/>
        <family val="1"/>
      </rPr>
      <t>การบังคับใช้กฎหมาย อำนวยความ</t>
    </r>
  </si>
  <si>
    <r>
      <rPr>
        <b/>
        <sz val="16"/>
        <color theme="1"/>
        <rFont val="Angsana New"/>
        <family val="1"/>
      </rPr>
      <t>กิจกรรม</t>
    </r>
    <r>
      <rPr>
        <sz val="16"/>
        <color theme="1"/>
        <rFont val="Angsana New"/>
        <family val="1"/>
      </rPr>
      <t xml:space="preserve"> </t>
    </r>
    <r>
      <rPr>
        <sz val="14"/>
        <color theme="1"/>
        <rFont val="Angsana New"/>
        <family val="1"/>
      </rPr>
      <t>การบังคับใช้กฎหมายและบริการประชาชน</t>
    </r>
  </si>
  <si>
    <r>
      <rPr>
        <b/>
        <sz val="16"/>
        <color theme="1"/>
        <rFont val="Angsana New"/>
        <family val="1"/>
      </rPr>
      <t>โครงการ</t>
    </r>
    <r>
      <rPr>
        <sz val="16"/>
        <color theme="1"/>
        <rFont val="Angsana New"/>
        <family val="1"/>
      </rPr>
      <t xml:space="preserve"> ปฏิรูประบบงานตำรวจ</t>
    </r>
  </si>
  <si>
    <r>
      <rPr>
        <b/>
        <sz val="16"/>
        <color theme="1"/>
        <rFont val="Angsana New"/>
        <family val="1"/>
      </rPr>
      <t xml:space="preserve">กิจกรรม </t>
    </r>
    <r>
      <rPr>
        <sz val="14"/>
        <color theme="1"/>
        <rFont val="Angsana New"/>
        <family val="1"/>
      </rPr>
      <t>การปฏิรูประบบงานสอบสวนและ</t>
    </r>
  </si>
  <si>
    <t>ข้อมูล ณ วันที่ 1 เมษายน พ.ศ.2568</t>
  </si>
  <si>
    <t>ประจำปีงบประมาณ พ.ศ. 2568 ไตรมาสที่ 2 ( 1 ม.ค.68 - 31มี.ค.68 )</t>
  </si>
  <si>
    <t>เป้าหมาย ตามมติ ครม. 98 %</t>
  </si>
  <si>
    <t>ผลการเบิกจ่าย ต่ำกว่าเป้าเล็กน้อย</t>
  </si>
  <si>
    <t>ผลการเบิกจ่าย ต่ำกว่าเป้าฯ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</si>
</sst>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Angsana New"/>
      <family val="1"/>
    </font>
    <font>
      <b/>
      <sz val="16"/>
      <color theme="1"/>
      <name val="Angsana New"/>
      <family val="1"/>
    </font>
    <font>
      <sz val="11"/>
      <color theme="1"/>
      <name val="Angsana New"/>
      <family val="1"/>
    </font>
    <font>
      <b/>
      <sz val="14"/>
      <color theme="1"/>
      <name val="Angsana New"/>
      <family val="1"/>
    </font>
    <font>
      <b/>
      <sz val="12"/>
      <color theme="1"/>
      <name val="Angsana New"/>
      <family val="1"/>
    </font>
    <font>
      <sz val="14"/>
      <color theme="1"/>
      <name val="Angsana New"/>
      <family val="1"/>
    </font>
    <font>
      <sz val="11"/>
      <color rgb="FFFF0000"/>
      <name val="Angsana New"/>
      <family val="1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4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2" fillId="0" borderId="1" xfId="0" applyFont="1" applyBorder="1"/>
    <xf numFmtId="9" fontId="2" fillId="0" borderId="6" xfId="0" applyNumberFormat="1" applyFont="1" applyBorder="1" applyAlignment="1">
      <alignment horizontal="center"/>
    </xf>
    <xf numFmtId="43" fontId="3" fillId="0" borderId="1" xfId="1" applyFont="1" applyFill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9" fontId="2" fillId="0" borderId="1" xfId="0" applyNumberFormat="1" applyFont="1" applyBorder="1" applyAlignment="1">
      <alignment horizontal="center"/>
    </xf>
    <xf numFmtId="43" fontId="2" fillId="0" borderId="1" xfId="1" applyFont="1" applyFill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0" fontId="2" fillId="0" borderId="5" xfId="0" applyFont="1" applyBorder="1"/>
    <xf numFmtId="0" fontId="4" fillId="0" borderId="1" xfId="0" applyFont="1" applyBorder="1" applyAlignment="1">
      <alignment horizontal="center"/>
    </xf>
    <xf numFmtId="2" fontId="2" fillId="0" borderId="1" xfId="0" applyNumberFormat="1" applyFont="1" applyBorder="1"/>
    <xf numFmtId="0" fontId="4" fillId="0" borderId="6" xfId="0" applyFont="1" applyBorder="1" applyAlignment="1">
      <alignment horizontal="center"/>
    </xf>
    <xf numFmtId="43" fontId="2" fillId="0" borderId="6" xfId="1" applyFont="1" applyFill="1" applyBorder="1" applyAlignment="1">
      <alignment horizontal="center"/>
    </xf>
    <xf numFmtId="0" fontId="2" fillId="0" borderId="1" xfId="0" applyFont="1" applyBorder="1" applyAlignment="1">
      <alignment horizontal="left" vertical="center"/>
    </xf>
    <xf numFmtId="0" fontId="2" fillId="0" borderId="6" xfId="0" applyFont="1" applyBorder="1" applyAlignment="1">
      <alignment horizontal="center" vertical="top" wrapText="1"/>
    </xf>
    <xf numFmtId="43" fontId="2" fillId="0" borderId="6" xfId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vertical="top"/>
    </xf>
    <xf numFmtId="0" fontId="2" fillId="0" borderId="5" xfId="0" quotePrefix="1" applyFont="1" applyBorder="1" applyAlignment="1">
      <alignment horizontal="center" vertical="center"/>
    </xf>
    <xf numFmtId="0" fontId="8" fillId="0" borderId="6" xfId="0" applyFont="1" applyBorder="1" applyAlignment="1">
      <alignment horizontal="center"/>
    </xf>
    <xf numFmtId="0" fontId="3" fillId="0" borderId="1" xfId="0" applyFont="1" applyBorder="1"/>
    <xf numFmtId="43" fontId="3" fillId="0" borderId="6" xfId="1" applyFont="1" applyFill="1" applyBorder="1" applyAlignment="1">
      <alignment horizontal="center"/>
    </xf>
    <xf numFmtId="0" fontId="4" fillId="0" borderId="1" xfId="0" applyFont="1" applyBorder="1"/>
    <xf numFmtId="0" fontId="2" fillId="0" borderId="3" xfId="0" applyFont="1" applyBorder="1" applyAlignment="1">
      <alignment horizontal="center"/>
    </xf>
    <xf numFmtId="0" fontId="2" fillId="0" borderId="3" xfId="0" applyFont="1" applyBorder="1"/>
    <xf numFmtId="0" fontId="4" fillId="0" borderId="3" xfId="0" applyFont="1" applyBorder="1" applyAlignment="1">
      <alignment horizontal="center"/>
    </xf>
    <xf numFmtId="0" fontId="4" fillId="0" borderId="3" xfId="0" applyFont="1" applyBorder="1"/>
    <xf numFmtId="0" fontId="4" fillId="0" borderId="0" xfId="0" applyFont="1" applyAlignment="1">
      <alignment horizontal="center"/>
    </xf>
    <xf numFmtId="43" fontId="3" fillId="0" borderId="1" xfId="1" applyFont="1" applyBorder="1"/>
    <xf numFmtId="43" fontId="2" fillId="0" borderId="1" xfId="1" applyFont="1" applyBorder="1"/>
    <xf numFmtId="0" fontId="7" fillId="0" borderId="1" xfId="0" applyFont="1" applyBorder="1"/>
    <xf numFmtId="0" fontId="3" fillId="0" borderId="1" xfId="0" applyFont="1" applyBorder="1" applyAlignment="1">
      <alignment horizontal="center" vertical="center"/>
    </xf>
    <xf numFmtId="9" fontId="7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190500</xdr:colOff>
      <xdr:row>43</xdr:row>
      <xdr:rowOff>47624</xdr:rowOff>
    </xdr:from>
    <xdr:to>
      <xdr:col>3</xdr:col>
      <xdr:colOff>873760</xdr:colOff>
      <xdr:row>46</xdr:row>
      <xdr:rowOff>27939</xdr:rowOff>
    </xdr:to>
    <xdr:pic>
      <xdr:nvPicPr>
        <xdr:cNvPr id="3" name="รูปภาพ 2" descr="C:\Users\Lenovo\Desktop\ลายเซ็นผกก_พื้นใส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biLevel thresh="75000"/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26119"/>
        <a:stretch/>
      </xdr:blipFill>
      <xdr:spPr bwMode="auto">
        <a:xfrm>
          <a:off x="4826000" y="12763499"/>
          <a:ext cx="683260" cy="61531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8"/>
  <sheetViews>
    <sheetView tabSelected="1" topLeftCell="A37" zoomScale="120" zoomScaleNormal="120" workbookViewId="0">
      <selection activeCell="K49" sqref="K49"/>
    </sheetView>
  </sheetViews>
  <sheetFormatPr defaultRowHeight="16.5" x14ac:dyDescent="0.35"/>
  <cols>
    <col min="1" max="1" width="5.875" style="4" customWidth="1"/>
    <col min="2" max="2" width="33.625" style="4" customWidth="1"/>
    <col min="3" max="3" width="21.375" style="4" customWidth="1"/>
    <col min="4" max="4" width="23" style="4" customWidth="1"/>
    <col min="5" max="5" width="18.5" style="4" customWidth="1"/>
    <col min="6" max="6" width="12.125" style="4" customWidth="1"/>
    <col min="7" max="7" width="16.5" style="4" customWidth="1"/>
    <col min="8" max="12" width="9" style="4"/>
    <col min="13" max="13" width="17.5" style="4" customWidth="1"/>
    <col min="14" max="16384" width="9" style="4"/>
  </cols>
  <sheetData>
    <row r="1" spans="1:7" s="1" customFormat="1" ht="22.5" customHeight="1" x14ac:dyDescent="0.5">
      <c r="C1" s="43" t="s">
        <v>25</v>
      </c>
      <c r="D1" s="43"/>
      <c r="E1" s="43"/>
    </row>
    <row r="2" spans="1:7" ht="23.25" customHeight="1" x14ac:dyDescent="0.5">
      <c r="C2" s="42" t="s">
        <v>35</v>
      </c>
      <c r="D2" s="42"/>
      <c r="E2" s="42"/>
    </row>
    <row r="3" spans="1:7" ht="25.5" customHeight="1" x14ac:dyDescent="0.35">
      <c r="A3" s="5"/>
      <c r="B3" s="6"/>
      <c r="C3" s="46" t="s">
        <v>34</v>
      </c>
      <c r="D3" s="46"/>
      <c r="E3" s="46"/>
      <c r="F3" s="6"/>
      <c r="G3" s="6"/>
    </row>
    <row r="4" spans="1:7" ht="28.5" customHeight="1" x14ac:dyDescent="0.35">
      <c r="A4" s="44" t="s">
        <v>0</v>
      </c>
      <c r="B4" s="44" t="s">
        <v>28</v>
      </c>
      <c r="C4" s="55" t="s">
        <v>29</v>
      </c>
      <c r="D4" s="49" t="s">
        <v>2</v>
      </c>
      <c r="E4" s="51" t="s">
        <v>3</v>
      </c>
      <c r="F4" s="53" t="s">
        <v>26</v>
      </c>
      <c r="G4" s="47" t="s">
        <v>4</v>
      </c>
    </row>
    <row r="5" spans="1:7" ht="25.5" customHeight="1" x14ac:dyDescent="0.35">
      <c r="A5" s="45"/>
      <c r="B5" s="45"/>
      <c r="C5" s="56"/>
      <c r="D5" s="50"/>
      <c r="E5" s="52"/>
      <c r="F5" s="54"/>
      <c r="G5" s="48"/>
    </row>
    <row r="6" spans="1:7" ht="21" customHeight="1" x14ac:dyDescent="0.5">
      <c r="A6" s="7">
        <v>1</v>
      </c>
      <c r="B6" s="8" t="s">
        <v>30</v>
      </c>
      <c r="C6" s="9" t="s">
        <v>36</v>
      </c>
      <c r="D6" s="10">
        <f>D21</f>
        <v>3578633</v>
      </c>
      <c r="E6" s="10">
        <f>SUM(E21)</f>
        <v>3330149.46</v>
      </c>
      <c r="F6" s="11">
        <f>E6*100/D6</f>
        <v>93.056467651195305</v>
      </c>
      <c r="G6" s="12" t="s">
        <v>20</v>
      </c>
    </row>
    <row r="7" spans="1:7" ht="23.25" x14ac:dyDescent="0.5">
      <c r="A7" s="13"/>
      <c r="B7" s="8" t="s">
        <v>16</v>
      </c>
      <c r="C7" s="41" t="s">
        <v>37</v>
      </c>
      <c r="D7" s="15"/>
      <c r="E7" s="15"/>
      <c r="F7" s="16"/>
      <c r="G7" s="17"/>
    </row>
    <row r="8" spans="1:7" ht="23.25" x14ac:dyDescent="0.5">
      <c r="A8" s="13"/>
      <c r="B8" s="8" t="s">
        <v>31</v>
      </c>
      <c r="C8" s="18"/>
      <c r="D8" s="15"/>
      <c r="E8" s="15"/>
      <c r="F8" s="19"/>
      <c r="G8" s="17"/>
    </row>
    <row r="9" spans="1:7" ht="21.75" customHeight="1" x14ac:dyDescent="0.5">
      <c r="A9" s="13"/>
      <c r="B9" s="8" t="s">
        <v>5</v>
      </c>
      <c r="C9" s="18"/>
      <c r="D9" s="15">
        <v>1296000</v>
      </c>
      <c r="E9" s="15">
        <f>448160+426000+423340</f>
        <v>1297500</v>
      </c>
      <c r="F9" s="19"/>
      <c r="G9" s="17"/>
    </row>
    <row r="10" spans="1:7" ht="23.25" x14ac:dyDescent="0.5">
      <c r="A10" s="13"/>
      <c r="B10" s="8" t="s">
        <v>6</v>
      </c>
      <c r="C10" s="20"/>
      <c r="D10" s="21">
        <v>69600</v>
      </c>
      <c r="E10" s="21">
        <f>556640+556640</f>
        <v>1113280</v>
      </c>
      <c r="F10" s="19"/>
      <c r="G10" s="17"/>
    </row>
    <row r="11" spans="1:7" ht="23.25" x14ac:dyDescent="0.5">
      <c r="A11" s="13"/>
      <c r="B11" s="8" t="s">
        <v>7</v>
      </c>
      <c r="C11" s="20"/>
      <c r="D11" s="21">
        <v>30400</v>
      </c>
      <c r="E11" s="21">
        <f>44810+1200+1455+24920+11100</f>
        <v>83485</v>
      </c>
      <c r="F11" s="19"/>
      <c r="G11" s="17"/>
    </row>
    <row r="12" spans="1:7" ht="23.25" x14ac:dyDescent="0.5">
      <c r="A12" s="13"/>
      <c r="B12" s="8" t="s">
        <v>19</v>
      </c>
      <c r="C12" s="20"/>
      <c r="D12" s="21">
        <v>67400</v>
      </c>
      <c r="E12" s="21">
        <f>60348+9000+4580+4095+180+8380+9000+9000+2250+3100</f>
        <v>109933</v>
      </c>
      <c r="F12" s="19"/>
      <c r="G12" s="17"/>
    </row>
    <row r="13" spans="1:7" s="1" customFormat="1" ht="20.25" customHeight="1" x14ac:dyDescent="0.5">
      <c r="A13" s="13"/>
      <c r="B13" s="22" t="s">
        <v>8</v>
      </c>
      <c r="C13" s="23"/>
      <c r="D13" s="24">
        <v>11800</v>
      </c>
      <c r="E13" s="21">
        <f>56029+6200+545+2660+12700.9+4250</f>
        <v>82384.899999999994</v>
      </c>
      <c r="F13" s="19"/>
      <c r="G13" s="17"/>
    </row>
    <row r="14" spans="1:7" ht="21" customHeight="1" x14ac:dyDescent="0.5">
      <c r="A14" s="25"/>
      <c r="B14" s="26" t="s">
        <v>9</v>
      </c>
      <c r="C14" s="20"/>
      <c r="D14" s="21">
        <v>1217733</v>
      </c>
      <c r="E14" s="21">
        <f>200250.76+70253.27+73737.02</f>
        <v>344241.05000000005</v>
      </c>
      <c r="F14" s="19"/>
      <c r="G14" s="27"/>
    </row>
    <row r="15" spans="1:7" ht="23.25" x14ac:dyDescent="0.5">
      <c r="A15" s="13"/>
      <c r="B15" s="8" t="s">
        <v>10</v>
      </c>
      <c r="C15" s="20"/>
      <c r="D15" s="21">
        <v>702500</v>
      </c>
      <c r="E15" s="21">
        <v>171000</v>
      </c>
      <c r="F15" s="19"/>
      <c r="G15" s="17"/>
    </row>
    <row r="16" spans="1:7" ht="23.25" x14ac:dyDescent="0.5">
      <c r="A16" s="13"/>
      <c r="B16" s="8" t="s">
        <v>21</v>
      </c>
      <c r="C16" s="28"/>
      <c r="D16" s="21">
        <v>8400</v>
      </c>
      <c r="E16" s="21">
        <f>9560+920+13620</f>
        <v>24100</v>
      </c>
      <c r="F16" s="19"/>
      <c r="G16" s="17"/>
    </row>
    <row r="17" spans="1:7" ht="23.25" x14ac:dyDescent="0.5">
      <c r="A17" s="13"/>
      <c r="B17" s="8" t="s">
        <v>12</v>
      </c>
      <c r="C17" s="18"/>
      <c r="D17" s="15">
        <v>26300</v>
      </c>
      <c r="E17" s="15">
        <f>6100+3800</f>
        <v>9900</v>
      </c>
      <c r="F17" s="19"/>
      <c r="G17" s="17"/>
    </row>
    <row r="18" spans="1:7" ht="23.25" x14ac:dyDescent="0.5">
      <c r="A18" s="13"/>
      <c r="B18" s="29" t="s">
        <v>13</v>
      </c>
      <c r="C18" s="20"/>
      <c r="D18" s="30">
        <f>SUM(D9:D17)</f>
        <v>3430133</v>
      </c>
      <c r="E18" s="30">
        <f>SUM(E9:E17)</f>
        <v>3235823.95</v>
      </c>
      <c r="F18" s="19"/>
      <c r="G18" s="17"/>
    </row>
    <row r="19" spans="1:7" ht="23.25" x14ac:dyDescent="0.5">
      <c r="A19" s="13"/>
      <c r="B19" s="8" t="s">
        <v>14</v>
      </c>
      <c r="C19" s="20"/>
      <c r="D19" s="21">
        <v>86800</v>
      </c>
      <c r="E19" s="21">
        <v>91625.51</v>
      </c>
      <c r="F19" s="19"/>
      <c r="G19" s="17"/>
    </row>
    <row r="20" spans="1:7" ht="23.25" x14ac:dyDescent="0.5">
      <c r="A20" s="13"/>
      <c r="B20" s="8" t="s">
        <v>17</v>
      </c>
      <c r="C20" s="20"/>
      <c r="D20" s="21">
        <v>61700</v>
      </c>
      <c r="E20" s="21">
        <f>500+1200+500+500</f>
        <v>2700</v>
      </c>
      <c r="F20" s="19"/>
      <c r="G20" s="17"/>
    </row>
    <row r="21" spans="1:7" ht="23.25" x14ac:dyDescent="0.5">
      <c r="A21" s="7" t="s">
        <v>1</v>
      </c>
      <c r="B21" s="8"/>
      <c r="C21" s="20"/>
      <c r="D21" s="30">
        <f>SUM(D18:D20)</f>
        <v>3578633</v>
      </c>
      <c r="E21" s="30">
        <f>SUM(E18:E20)</f>
        <v>3330149.46</v>
      </c>
      <c r="F21" s="11">
        <f t="shared" ref="F21" si="0">E21*100/D21</f>
        <v>93.056467651195305</v>
      </c>
      <c r="G21" s="31"/>
    </row>
    <row r="22" spans="1:7" ht="23.25" x14ac:dyDescent="0.5">
      <c r="A22" s="32"/>
      <c r="B22" s="33"/>
      <c r="C22" s="34"/>
      <c r="D22" s="34"/>
      <c r="E22" s="34"/>
      <c r="F22" s="35"/>
      <c r="G22" s="35"/>
    </row>
    <row r="23" spans="1:7" ht="23.25" x14ac:dyDescent="0.5">
      <c r="A23" s="3"/>
      <c r="B23" s="1"/>
      <c r="C23" s="36"/>
      <c r="D23" s="36"/>
      <c r="E23" s="36"/>
    </row>
    <row r="24" spans="1:7" ht="23.25" x14ac:dyDescent="0.35">
      <c r="A24" s="5"/>
      <c r="C24" s="36"/>
      <c r="D24" s="36"/>
      <c r="E24" s="36"/>
    </row>
    <row r="25" spans="1:7" ht="14.25" customHeight="1" x14ac:dyDescent="0.35"/>
    <row r="26" spans="1:7" ht="27" customHeight="1" x14ac:dyDescent="0.35">
      <c r="A26" s="44" t="s">
        <v>0</v>
      </c>
      <c r="B26" s="44" t="s">
        <v>28</v>
      </c>
      <c r="C26" s="55" t="s">
        <v>29</v>
      </c>
      <c r="D26" s="49" t="s">
        <v>2</v>
      </c>
      <c r="E26" s="51" t="s">
        <v>3</v>
      </c>
      <c r="F26" s="53" t="s">
        <v>26</v>
      </c>
      <c r="G26" s="47" t="s">
        <v>4</v>
      </c>
    </row>
    <row r="27" spans="1:7" ht="23.25" customHeight="1" x14ac:dyDescent="0.35">
      <c r="A27" s="45"/>
      <c r="B27" s="45"/>
      <c r="C27" s="56"/>
      <c r="D27" s="50"/>
      <c r="E27" s="52"/>
      <c r="F27" s="54"/>
      <c r="G27" s="48"/>
    </row>
    <row r="28" spans="1:7" ht="23.25" x14ac:dyDescent="0.5">
      <c r="A28" s="7">
        <v>2</v>
      </c>
      <c r="B28" s="8" t="s">
        <v>32</v>
      </c>
      <c r="C28" s="9" t="s">
        <v>36</v>
      </c>
      <c r="D28" s="37">
        <v>98400</v>
      </c>
      <c r="E28" s="37">
        <f>SUM(E42)</f>
        <v>83120</v>
      </c>
      <c r="F28" s="11">
        <f>E28*100/D28</f>
        <v>84.471544715447152</v>
      </c>
      <c r="G28" s="7" t="s">
        <v>20</v>
      </c>
    </row>
    <row r="29" spans="1:7" ht="23.25" x14ac:dyDescent="0.5">
      <c r="A29" s="13"/>
      <c r="B29" s="8" t="s">
        <v>33</v>
      </c>
      <c r="C29" s="14" t="s">
        <v>38</v>
      </c>
      <c r="D29" s="38"/>
      <c r="E29" s="38"/>
      <c r="F29" s="31"/>
      <c r="G29" s="31"/>
    </row>
    <row r="30" spans="1:7" ht="23.25" x14ac:dyDescent="0.5">
      <c r="A30" s="13"/>
      <c r="B30" s="39" t="s">
        <v>18</v>
      </c>
      <c r="C30" s="31"/>
      <c r="D30" s="38"/>
      <c r="E30" s="38"/>
      <c r="F30" s="31"/>
      <c r="G30" s="31"/>
    </row>
    <row r="31" spans="1:7" ht="23.25" x14ac:dyDescent="0.5">
      <c r="A31" s="13"/>
      <c r="B31" s="8" t="s">
        <v>5</v>
      </c>
      <c r="C31" s="31"/>
      <c r="D31" s="38"/>
      <c r="E31" s="38"/>
      <c r="F31" s="31"/>
      <c r="G31" s="31"/>
    </row>
    <row r="32" spans="1:7" ht="23.25" x14ac:dyDescent="0.5">
      <c r="A32" s="13"/>
      <c r="B32" s="8" t="s">
        <v>6</v>
      </c>
      <c r="C32" s="31"/>
      <c r="D32" s="38"/>
      <c r="E32" s="38"/>
      <c r="F32" s="31"/>
      <c r="G32" s="31"/>
    </row>
    <row r="33" spans="1:7" ht="23.25" x14ac:dyDescent="0.5">
      <c r="A33" s="13"/>
      <c r="B33" s="8" t="s">
        <v>7</v>
      </c>
      <c r="C33" s="31"/>
      <c r="D33" s="38"/>
      <c r="E33" s="38"/>
      <c r="F33" s="31"/>
      <c r="G33" s="31"/>
    </row>
    <row r="34" spans="1:7" ht="23.25" x14ac:dyDescent="0.5">
      <c r="A34" s="13"/>
      <c r="B34" s="8" t="s">
        <v>19</v>
      </c>
      <c r="C34" s="31"/>
      <c r="D34" s="38"/>
      <c r="E34" s="38">
        <f>54300+14000+14820</f>
        <v>83120</v>
      </c>
      <c r="F34" s="31"/>
      <c r="G34" s="31"/>
    </row>
    <row r="35" spans="1:7" ht="23.25" x14ac:dyDescent="0.5">
      <c r="A35" s="13"/>
      <c r="B35" s="8" t="s">
        <v>8</v>
      </c>
      <c r="C35" s="31"/>
      <c r="D35" s="38"/>
      <c r="E35" s="38"/>
      <c r="F35" s="31"/>
      <c r="G35" s="31"/>
    </row>
    <row r="36" spans="1:7" ht="23.25" x14ac:dyDescent="0.5">
      <c r="A36" s="25"/>
      <c r="B36" s="26" t="s">
        <v>9</v>
      </c>
      <c r="C36" s="31"/>
      <c r="D36" s="38"/>
      <c r="E36" s="38"/>
      <c r="F36" s="31"/>
      <c r="G36" s="31"/>
    </row>
    <row r="37" spans="1:7" ht="23.25" x14ac:dyDescent="0.5">
      <c r="A37" s="13"/>
      <c r="B37" s="8" t="s">
        <v>10</v>
      </c>
      <c r="C37" s="31"/>
      <c r="D37" s="38"/>
      <c r="E37" s="38"/>
      <c r="F37" s="31"/>
      <c r="G37" s="31"/>
    </row>
    <row r="38" spans="1:7" ht="23.25" x14ac:dyDescent="0.5">
      <c r="A38" s="13"/>
      <c r="B38" s="8" t="s">
        <v>11</v>
      </c>
      <c r="C38" s="31"/>
      <c r="D38" s="38"/>
      <c r="E38" s="38"/>
      <c r="F38" s="31"/>
      <c r="G38" s="31"/>
    </row>
    <row r="39" spans="1:7" ht="23.25" x14ac:dyDescent="0.5">
      <c r="A39" s="13"/>
      <c r="B39" s="29" t="s">
        <v>13</v>
      </c>
      <c r="C39" s="31"/>
      <c r="D39" s="38"/>
      <c r="E39" s="38"/>
      <c r="F39" s="31"/>
      <c r="G39" s="31"/>
    </row>
    <row r="40" spans="1:7" ht="23.25" x14ac:dyDescent="0.5">
      <c r="A40" s="13"/>
      <c r="B40" s="8" t="s">
        <v>14</v>
      </c>
      <c r="C40" s="31"/>
      <c r="D40" s="38"/>
      <c r="E40" s="38"/>
      <c r="F40" s="31"/>
      <c r="G40" s="31"/>
    </row>
    <row r="41" spans="1:7" ht="23.25" x14ac:dyDescent="0.5">
      <c r="A41" s="13"/>
      <c r="B41" s="8" t="s">
        <v>15</v>
      </c>
      <c r="C41" s="31"/>
      <c r="D41" s="38"/>
      <c r="E41" s="38"/>
      <c r="F41" s="31"/>
      <c r="G41" s="31"/>
    </row>
    <row r="42" spans="1:7" ht="23.25" x14ac:dyDescent="0.5">
      <c r="A42" s="40" t="s">
        <v>1</v>
      </c>
      <c r="B42" s="31"/>
      <c r="C42" s="31"/>
      <c r="D42" s="37">
        <f>SUM(D28:D41)</f>
        <v>98400</v>
      </c>
      <c r="E42" s="37">
        <f>SUM(E31:E41)</f>
        <v>83120</v>
      </c>
      <c r="F42" s="11">
        <f>SUM(F28)</f>
        <v>84.471544715447152</v>
      </c>
      <c r="G42" s="31"/>
    </row>
    <row r="44" spans="1:7" ht="18" customHeight="1" x14ac:dyDescent="0.5">
      <c r="C44" s="1"/>
      <c r="D44" s="1" t="s">
        <v>22</v>
      </c>
    </row>
    <row r="45" spans="1:7" ht="13.5" customHeight="1" x14ac:dyDescent="0.5">
      <c r="C45" s="1"/>
      <c r="D45" s="1"/>
    </row>
    <row r="46" spans="1:7" ht="18" customHeight="1" x14ac:dyDescent="0.5">
      <c r="C46" s="2" t="s">
        <v>23</v>
      </c>
      <c r="D46" s="1"/>
    </row>
    <row r="47" spans="1:7" ht="20.25" customHeight="1" x14ac:dyDescent="0.5">
      <c r="C47" s="1"/>
      <c r="D47" s="1" t="s">
        <v>24</v>
      </c>
    </row>
    <row r="48" spans="1:7" ht="23.25" x14ac:dyDescent="0.5">
      <c r="C48" s="1"/>
      <c r="D48" s="1" t="s">
        <v>27</v>
      </c>
    </row>
  </sheetData>
  <mergeCells count="17">
    <mergeCell ref="G26:G27"/>
    <mergeCell ref="D26:D27"/>
    <mergeCell ref="E26:E27"/>
    <mergeCell ref="G4:G5"/>
    <mergeCell ref="A4:A5"/>
    <mergeCell ref="B4:B5"/>
    <mergeCell ref="D4:D5"/>
    <mergeCell ref="E4:E5"/>
    <mergeCell ref="F4:F5"/>
    <mergeCell ref="C4:C5"/>
    <mergeCell ref="C26:C27"/>
    <mergeCell ref="F26:F27"/>
    <mergeCell ref="C2:E2"/>
    <mergeCell ref="C1:E1"/>
    <mergeCell ref="A26:A27"/>
    <mergeCell ref="B26:B27"/>
    <mergeCell ref="C3:E3"/>
  </mergeCells>
  <pageMargins left="0.31496062992125984" right="0.31496062992125984" top="0.55118110236220474" bottom="0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ผลการใช้จ่ายฯ</vt:lpstr>
      <vt:lpstr>ผลการใช้จ่ายฯ!Print_Area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TUM Napaporn</cp:lastModifiedBy>
  <cp:lastPrinted>2025-04-01T08:53:13Z</cp:lastPrinted>
  <dcterms:created xsi:type="dcterms:W3CDTF">2024-01-10T07:59:11Z</dcterms:created>
  <dcterms:modified xsi:type="dcterms:W3CDTF">2025-04-01T08:59:46Z</dcterms:modified>
</cp:coreProperties>
</file>